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E00D" lockStructure="1"/>
  <bookViews>
    <workbookView xWindow="600" yWindow="210" windowWidth="11100" windowHeight="6345"/>
  </bookViews>
  <sheets>
    <sheet name="imposte" sheetId="2" r:id="rId1"/>
  </sheets>
  <definedNames>
    <definedName name="_xlnm.Print_Area" localSheetId="0">imposte!$A$1:$F$58</definedName>
  </definedNames>
  <calcPr calcId="145621"/>
</workbook>
</file>

<file path=xl/calcChain.xml><?xml version="1.0" encoding="utf-8"?>
<calcChain xmlns="http://schemas.openxmlformats.org/spreadsheetml/2006/main">
  <c r="F57" i="2" l="1"/>
  <c r="F18" i="2"/>
  <c r="F19" i="2"/>
  <c r="C12" i="2"/>
  <c r="E34" i="2" l="1"/>
  <c r="C48" i="2"/>
  <c r="C49" i="2" l="1"/>
  <c r="D49" i="2"/>
  <c r="B49" i="2"/>
  <c r="F33" i="2"/>
  <c r="B16" i="2"/>
  <c r="B39" i="2"/>
  <c r="F30" i="2"/>
  <c r="F29" i="2"/>
  <c r="C47" i="2"/>
  <c r="C46" i="2"/>
  <c r="C45" i="2"/>
  <c r="C44" i="2"/>
  <c r="C43" i="2"/>
  <c r="C42" i="2"/>
  <c r="C41" i="2"/>
  <c r="D48" i="2"/>
  <c r="D47" i="2"/>
  <c r="D46" i="2"/>
  <c r="D45" i="2"/>
  <c r="D44" i="2"/>
  <c r="D43" i="2"/>
  <c r="D42" i="2"/>
  <c r="D41" i="2"/>
  <c r="B51" i="2"/>
  <c r="C51" i="2"/>
  <c r="B50" i="2"/>
  <c r="C50" i="2" s="1"/>
  <c r="B48" i="2"/>
  <c r="B47" i="2"/>
  <c r="B46" i="2"/>
  <c r="B45" i="2"/>
  <c r="B44" i="2"/>
  <c r="A23" i="2"/>
  <c r="F31" i="2"/>
  <c r="F28" i="2"/>
  <c r="C54" i="2"/>
  <c r="F32" i="2"/>
  <c r="B43" i="2" l="1"/>
  <c r="B57" i="2"/>
  <c r="F25" i="2"/>
  <c r="B42" i="2"/>
  <c r="F26" i="2"/>
  <c r="C39" i="2"/>
  <c r="C52" i="2" s="1"/>
  <c r="C55" i="2" s="1"/>
  <c r="D55" i="2" s="1"/>
  <c r="F27" i="2" l="1"/>
  <c r="D34" i="2"/>
  <c r="B41" i="2"/>
  <c r="B52" i="2" s="1"/>
  <c r="B55" i="2" s="1"/>
  <c r="F34" i="2" l="1"/>
  <c r="B58" i="2"/>
  <c r="F58" i="2" s="1"/>
  <c r="F56" i="2" s="1"/>
</calcChain>
</file>

<file path=xl/comments1.xml><?xml version="1.0" encoding="utf-8"?>
<comments xmlns="http://schemas.openxmlformats.org/spreadsheetml/2006/main">
  <authors>
    <author>Nicoletta Mazzagardi</author>
    <author>-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 xml:space="preserve">Attenzione: aggiornare con evenutali variazioni delle aliquote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1">
      <text/>
    </comment>
  </commentList>
</comments>
</file>

<file path=xl/sharedStrings.xml><?xml version="1.0" encoding="utf-8"?>
<sst xmlns="http://schemas.openxmlformats.org/spreadsheetml/2006/main" count="80" uniqueCount="68">
  <si>
    <t xml:space="preserve">Esecuzione      n. </t>
  </si>
  <si>
    <t>Data asta di aggiudicazione</t>
  </si>
  <si>
    <t>codice 104T</t>
  </si>
  <si>
    <t>codice 649T</t>
  </si>
  <si>
    <t>codice 737T</t>
  </si>
  <si>
    <t>codice 456T</t>
  </si>
  <si>
    <t>tributo speciale fisso</t>
  </si>
  <si>
    <t>Valore di aggiudicazione</t>
  </si>
  <si>
    <t>Prezzo base d'asta:</t>
  </si>
  <si>
    <t>A CARICO DELL'AGGIUDICATARIO</t>
  </si>
  <si>
    <t>SIMULAZIONE SALDO PREZZO E ONERI FISCALI</t>
  </si>
  <si>
    <t>Verifica con imposte liquidate dall'Agenzia</t>
  </si>
  <si>
    <t>Codici F23</t>
  </si>
  <si>
    <t>Somme da versare</t>
  </si>
  <si>
    <t>Imposte applicabili</t>
  </si>
  <si>
    <t>Scostamenti</t>
  </si>
  <si>
    <t>Maggiore versamento effettuato</t>
  </si>
  <si>
    <t xml:space="preserve">se normale </t>
  </si>
  <si>
    <t>se fondiario</t>
  </si>
  <si>
    <t>Fabbricati abitativi</t>
  </si>
  <si>
    <t>prezzo</t>
  </si>
  <si>
    <t xml:space="preserve">Scadenza saldo </t>
  </si>
  <si>
    <t>gg/mm/aa</t>
  </si>
  <si>
    <t>SOMME DA VERSARE A SALDO PREZZO</t>
  </si>
  <si>
    <t xml:space="preserve"> Valore di aggiudicazione </t>
  </si>
  <si>
    <t>(--)Cauzione 10%</t>
  </si>
  <si>
    <t>IMPORTO VERSATO</t>
  </si>
  <si>
    <t>TOTALE DA VERSARE A SALDO PREZZO</t>
  </si>
  <si>
    <t>IMPORTO ANCORA DA VERSARE</t>
  </si>
  <si>
    <t xml:space="preserve"> SPESE A CARICO DELL'AGGIUDICATARIO</t>
  </si>
  <si>
    <t>effettivi</t>
  </si>
  <si>
    <t>stimate</t>
  </si>
  <si>
    <t xml:space="preserve">C/O </t>
  </si>
  <si>
    <t xml:space="preserve">Lotto n.  </t>
  </si>
  <si>
    <t>Valori bollati DT</t>
  </si>
  <si>
    <t>SALDO DA VERSARE</t>
  </si>
  <si>
    <t xml:space="preserve">DEFINITIVO </t>
  </si>
  <si>
    <t>Bollo reg. DT Ag. Entrate</t>
  </si>
  <si>
    <t>codice 778T</t>
  </si>
  <si>
    <t xml:space="preserve">Reg.DT Ag.Terr. bollo </t>
  </si>
  <si>
    <t xml:space="preserve">Reg.DT Ag.Terr. Ipotec. </t>
  </si>
  <si>
    <t>Trarscrizione Annotamenti (a carico procedura)</t>
  </si>
  <si>
    <t>Residuo NETTO</t>
  </si>
  <si>
    <t>Ulteriori versamenti effettuati</t>
  </si>
  <si>
    <t>(OFFERTA CAUZIONATA od ALTRO)</t>
  </si>
  <si>
    <t>(compilare solo parti in giallo)</t>
  </si>
  <si>
    <t>Valore AGGIUDICAZIONE</t>
  </si>
  <si>
    <t>TOTALE VERSATO</t>
  </si>
  <si>
    <t>Trascrizione Cons e Volt.</t>
  </si>
  <si>
    <t>di cui Saldo Prezzo</t>
  </si>
  <si>
    <t>di cui Fondo Spese</t>
  </si>
  <si>
    <t>C/C PROCED.</t>
  </si>
  <si>
    <t>C/C FONDIAR.</t>
  </si>
  <si>
    <t xml:space="preserve"> </t>
  </si>
  <si>
    <t>RICHIESTA BENEFICI FISCALI EX ART. 16 COMMI 1, 2 E 3 DEL D.L. 18/2016</t>
  </si>
  <si>
    <t>nnnn / aaaa</t>
  </si>
  <si>
    <t>x</t>
  </si>
  <si>
    <t>xyz</t>
  </si>
  <si>
    <t>Cauzione 20%</t>
  </si>
  <si>
    <t>imposta di registro fissa</t>
  </si>
  <si>
    <t>Art. 16 D.L. 18/2016</t>
  </si>
  <si>
    <t>imposta ipotecaria fissa</t>
  </si>
  <si>
    <t>imposta catastale fissa</t>
  </si>
  <si>
    <t>Trascr. Cons e Volt. Eventuali bolli</t>
  </si>
  <si>
    <t>85% del saldo prezzo</t>
  </si>
  <si>
    <t>15% saldo prz+spese</t>
  </si>
  <si>
    <t>120 giorni</t>
  </si>
  <si>
    <t>50% compenso delegato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</si>
</sst>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_-[$€-2]\ * #,##0.00_-;\-[$€-2]\ * #,##0.00_-;_-[$€-2]\ * &quot;-&quot;??_-;_-@_-"/>
    <numFmt numFmtId="166" formatCode="_-* #,##0_-;\-* #,##0_-;_-* &quot;-&quot;??_-;_-@_-"/>
    <numFmt numFmtId="167" formatCode="_-[$€-410]\ * #,##0.00_-;\-[$€-410]\ * #,##0.00_-;_-[$€-410]\ * &quot;-&quot;??_-;_-@_-"/>
  </numFmts>
  <fonts count="28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2"/>
      <name val="Arial Black"/>
      <family val="2"/>
    </font>
    <font>
      <b/>
      <i/>
      <sz val="12"/>
      <color indexed="10"/>
      <name val="Arial"/>
      <family val="2"/>
    </font>
    <font>
      <sz val="11"/>
      <color indexed="22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i/>
      <u/>
      <sz val="11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1"/>
      <name val="Arial"/>
      <family val="2"/>
    </font>
    <font>
      <sz val="11"/>
      <color rgb="FFFFFF0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165" fontId="0" fillId="0" borderId="0" xfId="1" applyNumberFormat="1" applyFont="1" applyBorder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Alignment="1">
      <alignment horizontal="left"/>
    </xf>
    <xf numFmtId="43" fontId="0" fillId="0" borderId="0" xfId="1" applyFont="1" applyBorder="1"/>
    <xf numFmtId="165" fontId="6" fillId="0" borderId="0" xfId="1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65" fontId="0" fillId="0" borderId="4" xfId="1" applyNumberFormat="1" applyFont="1" applyBorder="1"/>
    <xf numFmtId="43" fontId="0" fillId="0" borderId="4" xfId="1" applyFont="1" applyBorder="1"/>
    <xf numFmtId="165" fontId="6" fillId="0" borderId="4" xfId="1" applyNumberFormat="1" applyFont="1" applyBorder="1"/>
    <xf numFmtId="0" fontId="0" fillId="0" borderId="5" xfId="0" applyBorder="1"/>
    <xf numFmtId="43" fontId="0" fillId="0" borderId="6" xfId="1" applyFont="1" applyBorder="1"/>
    <xf numFmtId="0" fontId="6" fillId="0" borderId="7" xfId="0" applyFont="1" applyBorder="1"/>
    <xf numFmtId="43" fontId="0" fillId="0" borderId="6" xfId="1" applyNumberFormat="1" applyFont="1" applyBorder="1"/>
    <xf numFmtId="0" fontId="0" fillId="0" borderId="8" xfId="0" applyBorder="1"/>
    <xf numFmtId="8" fontId="0" fillId="0" borderId="0" xfId="0" applyNumberFormat="1"/>
    <xf numFmtId="0" fontId="10" fillId="0" borderId="0" xfId="0" applyFont="1"/>
    <xf numFmtId="43" fontId="11" fillId="0" borderId="0" xfId="1" applyNumberFormat="1" applyFont="1"/>
    <xf numFmtId="43" fontId="11" fillId="0" borderId="0" xfId="1" applyFont="1"/>
    <xf numFmtId="0" fontId="11" fillId="0" borderId="0" xfId="0" applyFont="1"/>
    <xf numFmtId="0" fontId="4" fillId="0" borderId="0" xfId="0" applyFont="1" applyFill="1"/>
    <xf numFmtId="43" fontId="3" fillId="0" borderId="0" xfId="1" applyFont="1"/>
    <xf numFmtId="43" fontId="4" fillId="0" borderId="0" xfId="1" applyFont="1"/>
    <xf numFmtId="43" fontId="3" fillId="0" borderId="0" xfId="1" applyNumberFormat="1" applyFont="1"/>
    <xf numFmtId="0" fontId="13" fillId="0" borderId="0" xfId="0" applyFont="1" applyAlignment="1">
      <alignment horizontal="center"/>
    </xf>
    <xf numFmtId="0" fontId="15" fillId="0" borderId="0" xfId="0" applyFont="1" applyFill="1"/>
    <xf numFmtId="43" fontId="15" fillId="0" borderId="0" xfId="1" applyNumberFormat="1" applyFont="1" applyFill="1"/>
    <xf numFmtId="0" fontId="12" fillId="0" borderId="0" xfId="0" applyFont="1" applyAlignment="1">
      <alignment horizontal="left"/>
    </xf>
    <xf numFmtId="165" fontId="11" fillId="2" borderId="0" xfId="1" applyNumberFormat="1" applyFont="1" applyFill="1"/>
    <xf numFmtId="43" fontId="11" fillId="0" borderId="0" xfId="1" applyFont="1" applyAlignment="1">
      <alignment horizontal="right"/>
    </xf>
    <xf numFmtId="165" fontId="11" fillId="0" borderId="0" xfId="0" applyNumberFormat="1" applyFont="1"/>
    <xf numFmtId="165" fontId="11" fillId="0" borderId="0" xfId="1" applyNumberFormat="1" applyFont="1" applyFill="1"/>
    <xf numFmtId="43" fontId="10" fillId="0" borderId="0" xfId="1" applyFont="1" applyAlignment="1">
      <alignment horizontal="right"/>
    </xf>
    <xf numFmtId="14" fontId="10" fillId="0" borderId="0" xfId="1" applyNumberFormat="1" applyFont="1"/>
    <xf numFmtId="165" fontId="11" fillId="0" borderId="0" xfId="1" applyNumberFormat="1" applyFont="1"/>
    <xf numFmtId="165" fontId="11" fillId="0" borderId="0" xfId="1" applyNumberFormat="1" applyFont="1" applyBorder="1"/>
    <xf numFmtId="165" fontId="10" fillId="0" borderId="0" xfId="0" applyNumberFormat="1" applyFont="1"/>
    <xf numFmtId="165" fontId="11" fillId="0" borderId="0" xfId="1" applyNumberFormat="1" applyFont="1" applyAlignment="1">
      <alignment horizontal="right"/>
    </xf>
    <xf numFmtId="43" fontId="11" fillId="0" borderId="0" xfId="1" applyFont="1" applyFill="1" applyAlignment="1">
      <alignment horizontal="left"/>
    </xf>
    <xf numFmtId="0" fontId="11" fillId="0" borderId="9" xfId="0" applyFont="1" applyBorder="1"/>
    <xf numFmtId="165" fontId="11" fillId="0" borderId="10" xfId="1" applyNumberFormat="1" applyFont="1" applyBorder="1"/>
    <xf numFmtId="43" fontId="11" fillId="0" borderId="10" xfId="1" applyFont="1" applyBorder="1"/>
    <xf numFmtId="0" fontId="11" fillId="0" borderId="10" xfId="0" applyFont="1" applyBorder="1"/>
    <xf numFmtId="0" fontId="11" fillId="0" borderId="11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165" fontId="11" fillId="0" borderId="2" xfId="1" applyNumberFormat="1" applyFont="1" applyBorder="1"/>
    <xf numFmtId="0" fontId="11" fillId="0" borderId="0" xfId="0" applyFont="1" applyBorder="1"/>
    <xf numFmtId="43" fontId="11" fillId="0" borderId="0" xfId="1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0" xfId="0" applyFont="1" applyBorder="1" applyAlignment="1">
      <alignment horizontal="center"/>
    </xf>
    <xf numFmtId="165" fontId="11" fillId="0" borderId="1" xfId="0" applyNumberFormat="1" applyFont="1" applyBorder="1"/>
    <xf numFmtId="165" fontId="11" fillId="0" borderId="12" xfId="1" applyNumberFormat="1" applyFont="1" applyBorder="1"/>
    <xf numFmtId="165" fontId="11" fillId="0" borderId="13" xfId="1" applyNumberFormat="1" applyFont="1" applyBorder="1"/>
    <xf numFmtId="165" fontId="10" fillId="0" borderId="0" xfId="1" applyNumberFormat="1" applyFont="1" applyBorder="1"/>
    <xf numFmtId="0" fontId="11" fillId="0" borderId="0" xfId="0" applyFont="1" applyBorder="1" applyAlignment="1">
      <alignment wrapText="1"/>
    </xf>
    <xf numFmtId="165" fontId="10" fillId="3" borderId="14" xfId="1" applyNumberFormat="1" applyFont="1" applyFill="1" applyBorder="1" applyAlignment="1">
      <alignment horizontal="center"/>
    </xf>
    <xf numFmtId="0" fontId="22" fillId="0" borderId="0" xfId="0" applyFont="1"/>
    <xf numFmtId="44" fontId="6" fillId="0" borderId="15" xfId="0" applyNumberFormat="1" applyFont="1" applyBorder="1"/>
    <xf numFmtId="0" fontId="22" fillId="0" borderId="16" xfId="0" applyFont="1" applyBorder="1"/>
    <xf numFmtId="0" fontId="0" fillId="0" borderId="14" xfId="0" applyBorder="1"/>
    <xf numFmtId="0" fontId="6" fillId="0" borderId="14" xfId="0" applyFont="1" applyBorder="1"/>
    <xf numFmtId="43" fontId="0" fillId="0" borderId="17" xfId="1" applyFont="1" applyBorder="1"/>
    <xf numFmtId="0" fontId="5" fillId="0" borderId="7" xfId="0" applyFont="1" applyBorder="1"/>
    <xf numFmtId="0" fontId="16" fillId="0" borderId="7" xfId="0" applyFont="1" applyBorder="1"/>
    <xf numFmtId="44" fontId="16" fillId="0" borderId="0" xfId="0" applyNumberFormat="1" applyFont="1" applyBorder="1"/>
    <xf numFmtId="43" fontId="0" fillId="0" borderId="18" xfId="1" applyFont="1" applyBorder="1"/>
    <xf numFmtId="43" fontId="0" fillId="0" borderId="19" xfId="1" applyFont="1" applyFill="1" applyBorder="1"/>
    <xf numFmtId="0" fontId="0" fillId="0" borderId="19" xfId="0" applyBorder="1"/>
    <xf numFmtId="0" fontId="22" fillId="0" borderId="20" xfId="0" applyFont="1" applyBorder="1"/>
    <xf numFmtId="0" fontId="17" fillId="0" borderId="0" xfId="0" applyFont="1" applyFill="1"/>
    <xf numFmtId="0" fontId="10" fillId="3" borderId="0" xfId="0" applyFont="1" applyFill="1"/>
    <xf numFmtId="0" fontId="14" fillId="3" borderId="0" xfId="0" applyFont="1" applyFill="1" applyAlignment="1">
      <alignment horizontal="center"/>
    </xf>
    <xf numFmtId="43" fontId="3" fillId="3" borderId="0" xfId="1" applyFont="1" applyFill="1"/>
    <xf numFmtId="0" fontId="3" fillId="3" borderId="0" xfId="0" applyFont="1" applyFill="1"/>
    <xf numFmtId="0" fontId="18" fillId="0" borderId="0" xfId="0" applyFont="1" applyAlignment="1">
      <alignment horizontal="left"/>
    </xf>
    <xf numFmtId="165" fontId="10" fillId="2" borderId="0" xfId="1" applyNumberFormat="1" applyFont="1" applyFill="1"/>
    <xf numFmtId="165" fontId="10" fillId="0" borderId="0" xfId="1" applyNumberFormat="1" applyFont="1" applyFill="1"/>
    <xf numFmtId="0" fontId="18" fillId="0" borderId="0" xfId="0" applyFont="1"/>
    <xf numFmtId="165" fontId="10" fillId="3" borderId="0" xfId="1" applyNumberFormat="1" applyFont="1" applyFill="1"/>
    <xf numFmtId="0" fontId="10" fillId="0" borderId="0" xfId="0" quotePrefix="1" applyFont="1"/>
    <xf numFmtId="43" fontId="18" fillId="0" borderId="9" xfId="1" applyFont="1" applyFill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14" fontId="11" fillId="0" borderId="11" xfId="0" applyNumberFormat="1" applyFont="1" applyBorder="1"/>
    <xf numFmtId="43" fontId="18" fillId="0" borderId="3" xfId="1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0" fillId="0" borderId="9" xfId="0" applyFont="1" applyBorder="1"/>
    <xf numFmtId="0" fontId="12" fillId="0" borderId="11" xfId="0" applyFont="1" applyBorder="1" applyAlignment="1">
      <alignment horizontal="center"/>
    </xf>
    <xf numFmtId="43" fontId="12" fillId="0" borderId="3" xfId="1" applyFont="1" applyFill="1" applyBorder="1" applyAlignment="1">
      <alignment horizontal="left"/>
    </xf>
    <xf numFmtId="14" fontId="10" fillId="2" borderId="5" xfId="1" quotePrefix="1" applyNumberFormat="1" applyFont="1" applyFill="1" applyBorder="1" applyAlignment="1">
      <alignment horizontal="right"/>
    </xf>
    <xf numFmtId="165" fontId="11" fillId="0" borderId="21" xfId="1" applyNumberFormat="1" applyFont="1" applyFill="1" applyBorder="1"/>
    <xf numFmtId="165" fontId="10" fillId="0" borderId="2" xfId="1" applyNumberFormat="1" applyFont="1" applyFill="1" applyBorder="1"/>
    <xf numFmtId="165" fontId="0" fillId="0" borderId="19" xfId="0" applyNumberFormat="1" applyBorder="1"/>
    <xf numFmtId="43" fontId="0" fillId="0" borderId="14" xfId="1" applyNumberFormat="1" applyFont="1" applyBorder="1"/>
    <xf numFmtId="0" fontId="11" fillId="0" borderId="14" xfId="0" applyFont="1" applyBorder="1" applyAlignment="1">
      <alignment horizontal="center"/>
    </xf>
    <xf numFmtId="0" fontId="5" fillId="0" borderId="14" xfId="0" applyFont="1" applyBorder="1"/>
    <xf numFmtId="44" fontId="0" fillId="0" borderId="14" xfId="1" applyNumberFormat="1" applyFont="1" applyBorder="1"/>
    <xf numFmtId="165" fontId="0" fillId="0" borderId="14" xfId="0" applyNumberFormat="1" applyBorder="1"/>
    <xf numFmtId="0" fontId="11" fillId="0" borderId="14" xfId="0" applyFont="1" applyBorder="1"/>
    <xf numFmtId="165" fontId="11" fillId="0" borderId="14" xfId="0" applyNumberFormat="1" applyFont="1" applyBorder="1" applyAlignment="1">
      <alignment horizontal="center"/>
    </xf>
    <xf numFmtId="0" fontId="11" fillId="0" borderId="14" xfId="0" applyFont="1" applyBorder="1" applyAlignment="1">
      <alignment wrapText="1"/>
    </xf>
    <xf numFmtId="44" fontId="0" fillId="0" borderId="14" xfId="0" applyNumberFormat="1" applyBorder="1"/>
    <xf numFmtId="14" fontId="4" fillId="0" borderId="19" xfId="0" applyNumberFormat="1" applyFont="1" applyBorder="1"/>
    <xf numFmtId="0" fontId="6" fillId="0" borderId="19" xfId="0" applyFont="1" applyBorder="1"/>
    <xf numFmtId="167" fontId="11" fillId="2" borderId="0" xfId="2" applyNumberFormat="1" applyFont="1" applyFill="1" applyBorder="1"/>
    <xf numFmtId="167" fontId="11" fillId="2" borderId="12" xfId="2" applyNumberFormat="1" applyFont="1" applyFill="1" applyBorder="1"/>
    <xf numFmtId="43" fontId="21" fillId="0" borderId="22" xfId="1" applyFont="1" applyBorder="1"/>
    <xf numFmtId="165" fontId="21" fillId="0" borderId="22" xfId="0" applyNumberFormat="1" applyFont="1" applyBorder="1"/>
    <xf numFmtId="44" fontId="21" fillId="0" borderId="22" xfId="0" applyNumberFormat="1" applyFont="1" applyBorder="1"/>
    <xf numFmtId="0" fontId="23" fillId="0" borderId="8" xfId="0" applyFont="1" applyBorder="1"/>
    <xf numFmtId="43" fontId="12" fillId="0" borderId="22" xfId="1" applyFont="1" applyFill="1" applyBorder="1" applyAlignment="1">
      <alignment horizontal="center"/>
    </xf>
    <xf numFmtId="44" fontId="21" fillId="0" borderId="0" xfId="0" applyNumberFormat="1" applyFont="1" applyBorder="1"/>
    <xf numFmtId="8" fontId="20" fillId="0" borderId="14" xfId="0" applyNumberFormat="1" applyFont="1" applyBorder="1" applyAlignment="1">
      <alignment horizontal="right"/>
    </xf>
    <xf numFmtId="0" fontId="3" fillId="0" borderId="14" xfId="0" applyFont="1" applyBorder="1"/>
    <xf numFmtId="0" fontId="20" fillId="0" borderId="14" xfId="0" applyFont="1" applyBorder="1" applyAlignment="1">
      <alignment horizontal="right"/>
    </xf>
    <xf numFmtId="43" fontId="20" fillId="0" borderId="14" xfId="0" applyNumberFormat="1" applyFont="1" applyBorder="1" applyAlignment="1">
      <alignment horizontal="right"/>
    </xf>
    <xf numFmtId="44" fontId="20" fillId="0" borderId="14" xfId="0" applyNumberFormat="1" applyFont="1" applyBorder="1" applyAlignment="1">
      <alignment horizontal="right"/>
    </xf>
    <xf numFmtId="49" fontId="4" fillId="3" borderId="23" xfId="1" applyNumberFormat="1" applyFont="1" applyFill="1" applyBorder="1" applyAlignment="1">
      <alignment horizontal="left"/>
    </xf>
    <xf numFmtId="166" fontId="3" fillId="3" borderId="0" xfId="1" applyNumberFormat="1" applyFont="1" applyFill="1"/>
    <xf numFmtId="44" fontId="6" fillId="0" borderId="19" xfId="0" applyNumberFormat="1" applyFont="1" applyBorder="1"/>
    <xf numFmtId="44" fontId="0" fillId="3" borderId="0" xfId="0" applyNumberFormat="1" applyFill="1" applyBorder="1"/>
    <xf numFmtId="44" fontId="24" fillId="3" borderId="22" xfId="0" applyNumberFormat="1" applyFont="1" applyFill="1" applyBorder="1"/>
    <xf numFmtId="0" fontId="6" fillId="0" borderId="14" xfId="0" applyFont="1" applyFill="1" applyBorder="1" applyAlignment="1"/>
    <xf numFmtId="0" fontId="25" fillId="0" borderId="4" xfId="0" applyFont="1" applyBorder="1" applyAlignment="1">
      <alignment horizontal="left" vertical="center"/>
    </xf>
    <xf numFmtId="14" fontId="10" fillId="0" borderId="5" xfId="0" applyNumberFormat="1" applyFont="1" applyBorder="1"/>
    <xf numFmtId="164" fontId="0" fillId="0" borderId="0" xfId="0" applyNumberFormat="1"/>
    <xf numFmtId="0" fontId="6" fillId="0" borderId="0" xfId="0" applyFont="1"/>
    <xf numFmtId="164" fontId="6" fillId="0" borderId="0" xfId="2" applyFont="1"/>
    <xf numFmtId="0" fontId="1" fillId="0" borderId="14" xfId="0" applyFont="1" applyBorder="1"/>
    <xf numFmtId="43" fontId="26" fillId="0" borderId="0" xfId="1" applyFont="1" applyFill="1" applyBorder="1"/>
    <xf numFmtId="0" fontId="26" fillId="0" borderId="0" xfId="0" applyFont="1" applyFill="1" applyBorder="1"/>
    <xf numFmtId="0" fontId="1" fillId="0" borderId="16" xfId="0" applyFont="1" applyBorder="1"/>
    <xf numFmtId="0" fontId="1" fillId="0" borderId="0" xfId="0" applyFont="1"/>
    <xf numFmtId="164" fontId="27" fillId="0" borderId="0" xfId="2" applyFont="1"/>
    <xf numFmtId="165" fontId="1" fillId="0" borderId="0" xfId="0" applyNumberFormat="1" applyFont="1"/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BreakPreview" topLeftCell="A27" zoomScale="110" zoomScaleNormal="100" zoomScaleSheetLayoutView="110" workbookViewId="0">
      <selection activeCell="E46" sqref="E45:E46"/>
    </sheetView>
  </sheetViews>
  <sheetFormatPr defaultRowHeight="12.75" x14ac:dyDescent="0.2"/>
  <cols>
    <col min="1" max="1" width="42.7109375" customWidth="1"/>
    <col min="2" max="2" width="23.85546875" bestFit="1" customWidth="1"/>
    <col min="3" max="3" width="14" customWidth="1"/>
    <col min="4" max="4" width="19.140625" customWidth="1"/>
    <col min="5" max="5" width="14" customWidth="1"/>
    <col min="6" max="6" width="16.28515625" customWidth="1"/>
    <col min="7" max="7" width="9.7109375" customWidth="1"/>
  </cols>
  <sheetData>
    <row r="1" spans="1:6" ht="15.75" x14ac:dyDescent="0.25">
      <c r="A1" s="24" t="s">
        <v>0</v>
      </c>
      <c r="B1" s="124" t="s">
        <v>55</v>
      </c>
      <c r="C1" s="25"/>
      <c r="D1" s="26"/>
      <c r="E1" s="1"/>
      <c r="F1" s="1"/>
    </row>
    <row r="2" spans="1:6" ht="19.5" x14ac:dyDescent="0.4">
      <c r="A2" s="1" t="s">
        <v>54</v>
      </c>
      <c r="B2" s="27"/>
      <c r="C2" s="25"/>
      <c r="D2" s="25"/>
      <c r="E2" s="28" t="s">
        <v>19</v>
      </c>
      <c r="F2" s="1"/>
    </row>
    <row r="3" spans="1:6" ht="15.75" x14ac:dyDescent="0.25">
      <c r="A3" s="5" t="s">
        <v>33</v>
      </c>
      <c r="B3" s="125" t="s">
        <v>56</v>
      </c>
      <c r="C3" s="25"/>
      <c r="D3" s="80"/>
      <c r="E3" s="79" t="s">
        <v>45</v>
      </c>
      <c r="F3" s="81"/>
    </row>
    <row r="4" spans="1:6" s="4" customFormat="1" ht="18" x14ac:dyDescent="0.25">
      <c r="A4" s="142" t="s">
        <v>10</v>
      </c>
      <c r="B4" s="142"/>
      <c r="C4" s="142"/>
      <c r="D4" s="142"/>
      <c r="E4" s="142"/>
      <c r="F4" s="23"/>
    </row>
    <row r="5" spans="1:6" ht="14.25" x14ac:dyDescent="0.2">
      <c r="A5" s="143" t="s">
        <v>9</v>
      </c>
      <c r="B5" s="143"/>
      <c r="C5" s="143"/>
      <c r="D5" s="143"/>
      <c r="E5" s="143"/>
      <c r="F5" s="23"/>
    </row>
    <row r="6" spans="1:6" ht="15" x14ac:dyDescent="0.25">
      <c r="A6" s="20" t="s">
        <v>32</v>
      </c>
      <c r="B6" s="78" t="s">
        <v>57</v>
      </c>
      <c r="C6" s="20"/>
      <c r="D6" s="20" t="s">
        <v>53</v>
      </c>
      <c r="E6" s="20"/>
      <c r="F6" s="20"/>
    </row>
    <row r="7" spans="1:6" ht="14.25" x14ac:dyDescent="0.2">
      <c r="A7" s="29"/>
      <c r="B7" s="30"/>
      <c r="C7" s="22"/>
      <c r="D7" s="22"/>
      <c r="E7" s="23"/>
      <c r="F7" s="23"/>
    </row>
    <row r="8" spans="1:6" ht="14.25" x14ac:dyDescent="0.2">
      <c r="A8" s="31" t="s">
        <v>8</v>
      </c>
      <c r="B8" s="32">
        <v>100000</v>
      </c>
      <c r="C8" s="22"/>
      <c r="D8" s="22"/>
      <c r="E8" s="23"/>
      <c r="F8" s="35"/>
    </row>
    <row r="9" spans="1:6" ht="14.25" x14ac:dyDescent="0.2">
      <c r="A9" s="23"/>
      <c r="B9" s="21"/>
      <c r="C9" s="22"/>
      <c r="D9" s="22"/>
      <c r="E9" s="23"/>
      <c r="F9" s="23"/>
    </row>
    <row r="10" spans="1:6" ht="15" x14ac:dyDescent="0.25">
      <c r="A10" s="82" t="s">
        <v>46</v>
      </c>
      <c r="B10" s="83">
        <v>100000</v>
      </c>
      <c r="C10" s="33"/>
      <c r="D10" s="22"/>
      <c r="E10" s="23"/>
      <c r="F10" s="34"/>
    </row>
    <row r="11" spans="1:6" ht="15" x14ac:dyDescent="0.25">
      <c r="A11" s="20"/>
      <c r="B11" s="84"/>
      <c r="C11" s="22"/>
      <c r="D11" s="36"/>
      <c r="E11" s="37"/>
      <c r="F11" s="23"/>
    </row>
    <row r="12" spans="1:6" ht="15" x14ac:dyDescent="0.25">
      <c r="A12" s="85" t="s">
        <v>58</v>
      </c>
      <c r="B12" s="86">
        <v>20000</v>
      </c>
      <c r="C12" s="22">
        <f>B10*20/100</f>
        <v>20000</v>
      </c>
      <c r="D12" s="23"/>
      <c r="E12" s="23" t="s">
        <v>53</v>
      </c>
      <c r="F12" s="34"/>
    </row>
    <row r="13" spans="1:6" ht="15" x14ac:dyDescent="0.25">
      <c r="A13" s="87"/>
      <c r="B13" s="61"/>
      <c r="C13" s="22"/>
      <c r="D13" s="22"/>
      <c r="E13" s="23"/>
      <c r="F13" s="23"/>
    </row>
    <row r="14" spans="1:6" ht="15" x14ac:dyDescent="0.25">
      <c r="A14" s="20" t="s">
        <v>43</v>
      </c>
      <c r="B14" s="83">
        <v>0</v>
      </c>
      <c r="C14" s="22"/>
      <c r="D14" s="22"/>
      <c r="E14" s="23"/>
      <c r="F14" s="40"/>
    </row>
    <row r="15" spans="1:6" ht="11.25" customHeight="1" thickBot="1" x14ac:dyDescent="0.25">
      <c r="A15" s="77" t="s">
        <v>44</v>
      </c>
      <c r="B15" s="97"/>
      <c r="C15" s="22"/>
      <c r="D15" s="22"/>
      <c r="E15" s="23"/>
      <c r="F15" s="23"/>
    </row>
    <row r="16" spans="1:6" ht="15.75" thickTop="1" thickBot="1" x14ac:dyDescent="0.25">
      <c r="A16" s="92" t="s">
        <v>47</v>
      </c>
      <c r="B16" s="34">
        <f>SUM(B12:B14)</f>
        <v>20000</v>
      </c>
      <c r="C16" s="23"/>
      <c r="D16" s="23"/>
      <c r="E16" s="23"/>
      <c r="F16" s="23"/>
    </row>
    <row r="17" spans="1:6" ht="15.75" thickBot="1" x14ac:dyDescent="0.3">
      <c r="A17" s="93"/>
      <c r="B17" s="94" t="s">
        <v>22</v>
      </c>
      <c r="C17" s="23"/>
      <c r="D17" s="23"/>
      <c r="E17" s="41"/>
      <c r="F17" s="23" t="s">
        <v>66</v>
      </c>
    </row>
    <row r="18" spans="1:6" ht="15.75" thickBot="1" x14ac:dyDescent="0.3">
      <c r="A18" s="95" t="s">
        <v>1</v>
      </c>
      <c r="B18" s="96">
        <v>42370</v>
      </c>
      <c r="C18" s="23"/>
      <c r="D18" s="88" t="s">
        <v>21</v>
      </c>
      <c r="E18" s="89" t="s">
        <v>17</v>
      </c>
      <c r="F18" s="90">
        <f>IF(ISBLANK(B18),"",B18+120)</f>
        <v>42490</v>
      </c>
    </row>
    <row r="19" spans="1:6" ht="15.75" thickBot="1" x14ac:dyDescent="0.3">
      <c r="A19" s="42"/>
      <c r="B19" s="23">
        <v>3</v>
      </c>
      <c r="C19" s="23"/>
      <c r="D19" s="91" t="s">
        <v>20</v>
      </c>
      <c r="E19" s="130" t="s">
        <v>18</v>
      </c>
      <c r="F19" s="131">
        <f>IF(ISBLANK(B18),"",B18+120)</f>
        <v>42490</v>
      </c>
    </row>
    <row r="20" spans="1:6" ht="15" thickBot="1" x14ac:dyDescent="0.25">
      <c r="A20" s="23"/>
      <c r="B20" s="38"/>
      <c r="C20" s="22"/>
      <c r="D20" s="22"/>
      <c r="E20" s="23"/>
      <c r="F20" s="23"/>
    </row>
    <row r="21" spans="1:6" ht="14.25" x14ac:dyDescent="0.2">
      <c r="A21" s="43"/>
      <c r="B21" s="44"/>
      <c r="C21" s="45"/>
      <c r="D21" s="46"/>
      <c r="E21" s="46"/>
      <c r="F21" s="47"/>
    </row>
    <row r="22" spans="1:6" ht="60" x14ac:dyDescent="0.25">
      <c r="A22" s="48" t="s">
        <v>7</v>
      </c>
      <c r="B22" s="49" t="s">
        <v>14</v>
      </c>
      <c r="C22" s="49" t="s">
        <v>12</v>
      </c>
      <c r="D22" s="49" t="s">
        <v>13</v>
      </c>
      <c r="E22" s="50" t="s">
        <v>11</v>
      </c>
      <c r="F22" s="51" t="s">
        <v>15</v>
      </c>
    </row>
    <row r="23" spans="1:6" ht="15" x14ac:dyDescent="0.25">
      <c r="A23" s="98">
        <f>B10</f>
        <v>100000</v>
      </c>
      <c r="B23" s="63" t="s">
        <v>60</v>
      </c>
      <c r="C23" s="136" t="s">
        <v>53</v>
      </c>
      <c r="D23" s="137"/>
      <c r="E23" s="53"/>
      <c r="F23" s="55"/>
    </row>
    <row r="24" spans="1:6" ht="14.25" x14ac:dyDescent="0.2">
      <c r="A24" s="52"/>
      <c r="B24" s="54" t="s">
        <v>53</v>
      </c>
      <c r="C24" s="54"/>
      <c r="D24" s="53"/>
      <c r="E24" s="53"/>
      <c r="F24" s="55"/>
    </row>
    <row r="25" spans="1:6" ht="14.25" x14ac:dyDescent="0.2">
      <c r="A25" s="56" t="s">
        <v>53</v>
      </c>
      <c r="B25" s="54" t="s">
        <v>59</v>
      </c>
      <c r="C25" s="57" t="s">
        <v>2</v>
      </c>
      <c r="D25" s="39">
        <v>200</v>
      </c>
      <c r="E25" s="112">
        <v>0</v>
      </c>
      <c r="F25" s="58">
        <f t="shared" ref="F25:F34" si="0">+D25-E25</f>
        <v>200</v>
      </c>
    </row>
    <row r="26" spans="1:6" ht="14.25" x14ac:dyDescent="0.2">
      <c r="A26" s="52"/>
      <c r="B26" s="54" t="s">
        <v>61</v>
      </c>
      <c r="C26" s="57" t="s">
        <v>3</v>
      </c>
      <c r="D26" s="39">
        <v>200</v>
      </c>
      <c r="E26" s="112">
        <v>0</v>
      </c>
      <c r="F26" s="58">
        <f t="shared" si="0"/>
        <v>200</v>
      </c>
    </row>
    <row r="27" spans="1:6" ht="14.25" x14ac:dyDescent="0.2">
      <c r="A27" s="56"/>
      <c r="B27" s="54" t="s">
        <v>62</v>
      </c>
      <c r="C27" s="57" t="s">
        <v>4</v>
      </c>
      <c r="D27" s="39">
        <v>200</v>
      </c>
      <c r="E27" s="112">
        <v>0</v>
      </c>
      <c r="F27" s="58">
        <f t="shared" si="0"/>
        <v>200</v>
      </c>
    </row>
    <row r="28" spans="1:6" ht="14.25" x14ac:dyDescent="0.2">
      <c r="A28" s="52"/>
      <c r="B28" s="53" t="s">
        <v>34</v>
      </c>
      <c r="D28" s="39">
        <v>56.21</v>
      </c>
      <c r="E28" s="112">
        <v>0</v>
      </c>
      <c r="F28" s="58">
        <f>+D28-E28</f>
        <v>56.21</v>
      </c>
    </row>
    <row r="29" spans="1:6" ht="14.25" x14ac:dyDescent="0.2">
      <c r="A29" s="52"/>
      <c r="B29" s="53" t="s">
        <v>40</v>
      </c>
      <c r="C29" s="57" t="s">
        <v>38</v>
      </c>
      <c r="D29" s="39">
        <v>0</v>
      </c>
      <c r="E29" s="112">
        <v>0</v>
      </c>
      <c r="F29" s="58">
        <f>+D29-E29</f>
        <v>0</v>
      </c>
    </row>
    <row r="30" spans="1:6" ht="16.5" customHeight="1" x14ac:dyDescent="0.2">
      <c r="A30" s="52"/>
      <c r="B30" s="53" t="s">
        <v>39</v>
      </c>
      <c r="C30" s="57" t="s">
        <v>5</v>
      </c>
      <c r="D30" s="39"/>
      <c r="E30" s="112">
        <v>0</v>
      </c>
      <c r="F30" s="58">
        <f>+D30-E30</f>
        <v>0</v>
      </c>
    </row>
    <row r="31" spans="1:6" ht="16.5" customHeight="1" x14ac:dyDescent="0.2">
      <c r="A31" s="52"/>
      <c r="B31" s="62"/>
      <c r="C31" s="57"/>
      <c r="D31" s="39"/>
      <c r="E31" s="112">
        <v>0</v>
      </c>
      <c r="F31" s="58">
        <f>+D31-E31</f>
        <v>0</v>
      </c>
    </row>
    <row r="32" spans="1:6" ht="14.25" x14ac:dyDescent="0.2">
      <c r="A32" s="52"/>
      <c r="B32" s="53" t="s">
        <v>67</v>
      </c>
      <c r="C32" s="57"/>
      <c r="D32" s="59">
        <v>500</v>
      </c>
      <c r="E32" s="112">
        <v>0</v>
      </c>
      <c r="F32" s="60">
        <f t="shared" si="0"/>
        <v>500</v>
      </c>
    </row>
    <row r="33" spans="1:6" ht="14.25" x14ac:dyDescent="0.2">
      <c r="A33" s="52"/>
      <c r="B33" s="53" t="s">
        <v>63</v>
      </c>
      <c r="C33" s="57"/>
      <c r="D33" s="39">
        <v>100</v>
      </c>
      <c r="E33" s="112">
        <v>0</v>
      </c>
      <c r="F33" s="60">
        <f t="shared" si="0"/>
        <v>100</v>
      </c>
    </row>
    <row r="34" spans="1:6" ht="15" x14ac:dyDescent="0.25">
      <c r="A34" s="52"/>
      <c r="B34" s="54"/>
      <c r="C34" s="54"/>
      <c r="D34" s="61">
        <f>SUM(D25:D33)</f>
        <v>1256.21</v>
      </c>
      <c r="E34" s="111">
        <f>SUM(E25:E33)</f>
        <v>0</v>
      </c>
      <c r="F34" s="58">
        <f t="shared" si="0"/>
        <v>1256.21</v>
      </c>
    </row>
    <row r="35" spans="1:6" x14ac:dyDescent="0.2">
      <c r="A35" s="9"/>
      <c r="B35" s="2"/>
      <c r="C35" s="6"/>
      <c r="D35" s="6"/>
      <c r="E35" s="7"/>
      <c r="F35" s="8"/>
    </row>
    <row r="36" spans="1:6" ht="13.5" thickBot="1" x14ac:dyDescent="0.25">
      <c r="A36" s="10"/>
      <c r="B36" s="11"/>
      <c r="C36" s="12"/>
      <c r="D36" s="12"/>
      <c r="E36" s="13"/>
      <c r="F36" s="14"/>
    </row>
    <row r="38" spans="1:6" ht="13.5" thickBot="1" x14ac:dyDescent="0.25">
      <c r="A38" s="68" t="s">
        <v>23</v>
      </c>
      <c r="B38" s="17"/>
      <c r="C38" s="15"/>
      <c r="D38" s="69"/>
    </row>
    <row r="39" spans="1:6" x14ac:dyDescent="0.2">
      <c r="A39" s="67" t="s">
        <v>24</v>
      </c>
      <c r="B39" s="100">
        <f>B10</f>
        <v>100000</v>
      </c>
      <c r="C39" s="113">
        <f>B39</f>
        <v>100000</v>
      </c>
      <c r="D39" s="73"/>
    </row>
    <row r="40" spans="1:6" s="3" customFormat="1" ht="14.25" x14ac:dyDescent="0.2">
      <c r="A40" s="129" t="s">
        <v>29</v>
      </c>
      <c r="B40" s="101" t="s">
        <v>31</v>
      </c>
      <c r="C40" s="117" t="s">
        <v>30</v>
      </c>
      <c r="D40" s="74"/>
    </row>
    <row r="41" spans="1:6" x14ac:dyDescent="0.2">
      <c r="A41" s="135" t="s">
        <v>59</v>
      </c>
      <c r="B41" s="103">
        <f t="shared" ref="B41:B49" si="1">D25</f>
        <v>200</v>
      </c>
      <c r="C41" s="114">
        <f t="shared" ref="C41:C49" si="2">E25</f>
        <v>0</v>
      </c>
      <c r="D41" s="99">
        <f t="shared" ref="D41:D49" si="3">E25</f>
        <v>0</v>
      </c>
    </row>
    <row r="42" spans="1:6" x14ac:dyDescent="0.2">
      <c r="A42" s="135" t="s">
        <v>61</v>
      </c>
      <c r="B42" s="103">
        <f t="shared" si="1"/>
        <v>200</v>
      </c>
      <c r="C42" s="114">
        <f t="shared" si="2"/>
        <v>0</v>
      </c>
      <c r="D42" s="99">
        <f t="shared" si="3"/>
        <v>0</v>
      </c>
    </row>
    <row r="43" spans="1:6" x14ac:dyDescent="0.2">
      <c r="A43" s="135" t="s">
        <v>62</v>
      </c>
      <c r="B43" s="103">
        <f t="shared" si="1"/>
        <v>200</v>
      </c>
      <c r="C43" s="114">
        <f t="shared" si="2"/>
        <v>0</v>
      </c>
      <c r="D43" s="99">
        <f t="shared" si="3"/>
        <v>0</v>
      </c>
    </row>
    <row r="44" spans="1:6" ht="14.25" x14ac:dyDescent="0.2">
      <c r="A44" s="105" t="s">
        <v>34</v>
      </c>
      <c r="B44" s="104">
        <f t="shared" si="1"/>
        <v>56.21</v>
      </c>
      <c r="C44" s="114">
        <f t="shared" si="2"/>
        <v>0</v>
      </c>
      <c r="D44" s="99">
        <f t="shared" si="3"/>
        <v>0</v>
      </c>
    </row>
    <row r="45" spans="1:6" ht="14.25" x14ac:dyDescent="0.2">
      <c r="A45" s="105" t="s">
        <v>40</v>
      </c>
      <c r="B45" s="106">
        <f t="shared" si="1"/>
        <v>0</v>
      </c>
      <c r="C45" s="114">
        <f t="shared" si="2"/>
        <v>0</v>
      </c>
      <c r="D45" s="99">
        <f t="shared" si="3"/>
        <v>0</v>
      </c>
    </row>
    <row r="46" spans="1:6" ht="14.25" x14ac:dyDescent="0.2">
      <c r="A46" s="105" t="s">
        <v>39</v>
      </c>
      <c r="B46" s="106">
        <f t="shared" si="1"/>
        <v>0</v>
      </c>
      <c r="C46" s="114">
        <f t="shared" si="2"/>
        <v>0</v>
      </c>
      <c r="D46" s="99">
        <f t="shared" si="3"/>
        <v>0</v>
      </c>
    </row>
    <row r="47" spans="1:6" ht="14.25" x14ac:dyDescent="0.2">
      <c r="A47" s="107" t="s">
        <v>37</v>
      </c>
      <c r="B47" s="106">
        <f t="shared" si="1"/>
        <v>0</v>
      </c>
      <c r="C47" s="114">
        <f t="shared" si="2"/>
        <v>0</v>
      </c>
      <c r="D47" s="99">
        <f t="shared" si="3"/>
        <v>0</v>
      </c>
    </row>
    <row r="48" spans="1:6" ht="14.25" x14ac:dyDescent="0.2">
      <c r="A48" s="105" t="s">
        <v>6</v>
      </c>
      <c r="B48" s="106">
        <f t="shared" si="1"/>
        <v>500</v>
      </c>
      <c r="C48" s="114">
        <f t="shared" si="2"/>
        <v>0</v>
      </c>
      <c r="D48" s="99">
        <f t="shared" si="3"/>
        <v>0</v>
      </c>
      <c r="F48" s="141" t="s">
        <v>53</v>
      </c>
    </row>
    <row r="49" spans="1:6" ht="14.25" x14ac:dyDescent="0.2">
      <c r="A49" s="53" t="s">
        <v>48</v>
      </c>
      <c r="B49" s="106">
        <f t="shared" si="1"/>
        <v>100</v>
      </c>
      <c r="C49" s="114">
        <f t="shared" si="2"/>
        <v>0</v>
      </c>
      <c r="D49" s="99">
        <f t="shared" si="3"/>
        <v>0</v>
      </c>
    </row>
    <row r="50" spans="1:6" ht="15" x14ac:dyDescent="0.25">
      <c r="A50" s="67" t="s">
        <v>25</v>
      </c>
      <c r="B50" s="108">
        <f>B12*-1</f>
        <v>-20000</v>
      </c>
      <c r="C50" s="115">
        <f>B50</f>
        <v>-20000</v>
      </c>
      <c r="D50" s="76"/>
      <c r="E50" s="64"/>
    </row>
    <row r="51" spans="1:6" x14ac:dyDescent="0.2">
      <c r="A51" s="67" t="s">
        <v>16</v>
      </c>
      <c r="B51" s="108">
        <f>B14*-1</f>
        <v>0</v>
      </c>
      <c r="C51" s="115">
        <f>B51</f>
        <v>0</v>
      </c>
      <c r="D51" s="110"/>
    </row>
    <row r="52" spans="1:6" ht="15.75" x14ac:dyDescent="0.25">
      <c r="A52" s="102" t="s">
        <v>27</v>
      </c>
      <c r="B52" s="108">
        <f>SUM(B41:B51)+B39</f>
        <v>81256.209999999992</v>
      </c>
      <c r="C52" s="115">
        <f>SUM(C41:C51)+C39</f>
        <v>80000</v>
      </c>
      <c r="D52" s="109"/>
      <c r="E52" s="1"/>
    </row>
    <row r="53" spans="1:6" x14ac:dyDescent="0.2">
      <c r="A53" s="71" t="s">
        <v>41</v>
      </c>
      <c r="B53" s="72"/>
      <c r="C53" s="118"/>
      <c r="D53" s="75"/>
    </row>
    <row r="54" spans="1:6" x14ac:dyDescent="0.2">
      <c r="A54" s="70" t="s">
        <v>26</v>
      </c>
      <c r="B54" s="127">
        <v>0</v>
      </c>
      <c r="C54" s="118">
        <f>B54</f>
        <v>0</v>
      </c>
      <c r="D54" s="75"/>
    </row>
    <row r="55" spans="1:6" x14ac:dyDescent="0.2">
      <c r="A55" s="16" t="s">
        <v>28</v>
      </c>
      <c r="B55" s="65">
        <f>B52-B54</f>
        <v>81256.209999999992</v>
      </c>
      <c r="C55" s="128">
        <f>C52-C54</f>
        <v>80000</v>
      </c>
      <c r="D55" s="126">
        <f>C55</f>
        <v>80000</v>
      </c>
    </row>
    <row r="56" spans="1:6" ht="15" x14ac:dyDescent="0.25">
      <c r="A56" s="18"/>
      <c r="B56" s="66" t="s">
        <v>35</v>
      </c>
      <c r="C56" s="116" t="s">
        <v>36</v>
      </c>
      <c r="D56" s="110" t="s">
        <v>42</v>
      </c>
      <c r="E56" s="139" t="s">
        <v>53</v>
      </c>
      <c r="F56" s="140">
        <f>F57+F58</f>
        <v>81256.209999999992</v>
      </c>
    </row>
    <row r="57" spans="1:6" ht="15" x14ac:dyDescent="0.2">
      <c r="A57" s="119" t="s">
        <v>49</v>
      </c>
      <c r="B57" s="122">
        <f>B39+B50+B51</f>
        <v>80000</v>
      </c>
      <c r="C57" s="120"/>
      <c r="D57" s="138" t="s">
        <v>64</v>
      </c>
      <c r="E57" s="133" t="s">
        <v>52</v>
      </c>
      <c r="F57" s="134">
        <f>B57*85/100</f>
        <v>68000</v>
      </c>
    </row>
    <row r="58" spans="1:6" ht="15.75" customHeight="1" x14ac:dyDescent="0.2">
      <c r="A58" s="121" t="s">
        <v>50</v>
      </c>
      <c r="B58" s="123">
        <f>D34</f>
        <v>1256.21</v>
      </c>
      <c r="C58" s="67"/>
      <c r="D58" s="138" t="s">
        <v>65</v>
      </c>
      <c r="E58" t="s">
        <v>51</v>
      </c>
      <c r="F58" s="132">
        <f>(B57*15/100)+B58</f>
        <v>13256.21</v>
      </c>
    </row>
    <row r="59" spans="1:6" x14ac:dyDescent="0.2">
      <c r="B59" s="19"/>
    </row>
  </sheetData>
  <mergeCells count="2">
    <mergeCell ref="A4:E4"/>
    <mergeCell ref="A5:E5"/>
  </mergeCells>
  <phoneticPr fontId="0" type="noConversion"/>
  <printOptions horizontalCentered="1"/>
  <pageMargins left="1" right="1" top="1" bottom="1" header="0.5" footer="0.5"/>
  <pageSetup paperSize="9" scale="62" fitToHeight="0" orientation="portrait" r:id="rId1"/>
  <headerFooter alignWithMargins="0">
    <oddHeader>&amp;L&amp;"Times New Roman,Grassetto Corsivo"&amp;12SIMULAZIONE SPESE AGGIUDICATARI FABBRICATI ABITATIVI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imposte</vt:lpstr>
      <vt:lpstr>imposte!Area_stampa</vt:lpstr>
    </vt:vector>
  </TitlesOfParts>
  <Company>Studio Giordano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imposte registraz DT</dc:title>
  <dc:creator>Alessio</dc:creator>
  <cp:lastModifiedBy>Alessio Ascanelli</cp:lastModifiedBy>
  <cp:lastPrinted>2014-04-03T15:20:05Z</cp:lastPrinted>
  <dcterms:created xsi:type="dcterms:W3CDTF">2004-07-02T12:46:29Z</dcterms:created>
  <dcterms:modified xsi:type="dcterms:W3CDTF">2016-02-29T15:55:51Z</dcterms:modified>
</cp:coreProperties>
</file>